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ukesk-my.sharepoint.com/personal/leos_safar_tuke_sk/Documents/2022_2023/Oceňovanie Investičných zámerov/4T_IRR/"/>
    </mc:Choice>
  </mc:AlternateContent>
  <xr:revisionPtr revIDLastSave="40" documentId="8_{CA47E744-C614-4C31-BB9C-6F2E0AF3A9F0}" xr6:coauthVersionLast="47" xr6:coauthVersionMax="47" xr10:uidLastSave="{AFBA6EC1-E538-49A1-B881-C5204E69578F}"/>
  <bookViews>
    <workbookView xWindow="-120" yWindow="-120" windowWidth="29040" windowHeight="15720" activeTab="2" xr2:uid="{00000000-000D-0000-FFFF-FFFF00000000}"/>
  </bookViews>
  <sheets>
    <sheet name="Ex. 2" sheetId="1" r:id="rId1"/>
    <sheet name="Ex. 3" sheetId="3" r:id="rId2"/>
    <sheet name="Ex. 4" sheetId="2" r:id="rId3"/>
    <sheet name="Ex. IRRational" sheetId="5" r:id="rId4"/>
    <sheet name="Ex. IRReversible" sheetId="6" r:id="rId5"/>
    <sheet name="Ex. NPV &amp; IRR vs dates" sheetId="4" r:id="rId6"/>
    <sheet name="Ex. NPV &amp; IRR vs dates (2)"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7" l="1"/>
  <c r="P6" i="7"/>
  <c r="O10" i="7"/>
  <c r="O6" i="7"/>
  <c r="B8" i="5"/>
  <c r="C11" i="2"/>
  <c r="B12" i="2" s="1"/>
  <c r="D11" i="2"/>
  <c r="B11" i="2"/>
  <c r="H5" i="2"/>
  <c r="G5" i="2"/>
  <c r="H13" i="2"/>
  <c r="I13" i="2"/>
  <c r="J13" i="2"/>
  <c r="K13" i="2"/>
  <c r="G13" i="2"/>
  <c r="D9" i="7"/>
  <c r="C9" i="7"/>
  <c r="B9" i="7"/>
  <c r="A9" i="7"/>
  <c r="O9" i="7" s="1"/>
  <c r="P5" i="7"/>
  <c r="O5" i="7"/>
  <c r="C4" i="6"/>
  <c r="B9" i="5"/>
  <c r="B5" i="5"/>
  <c r="J9" i="4"/>
  <c r="C19" i="3"/>
  <c r="C20" i="3" s="1"/>
  <c r="D19" i="3"/>
  <c r="D20" i="3" s="1"/>
  <c r="E19" i="3"/>
  <c r="E20" i="3" s="1"/>
  <c r="F19" i="3"/>
  <c r="F20" i="3" s="1"/>
  <c r="G19" i="3"/>
  <c r="G20" i="3" s="1"/>
  <c r="H19" i="3"/>
  <c r="H20" i="3" s="1"/>
  <c r="C13" i="3"/>
  <c r="C14" i="3" s="1"/>
  <c r="D13" i="3"/>
  <c r="D14" i="3" s="1"/>
  <c r="E13" i="3"/>
  <c r="E14" i="3" s="1"/>
  <c r="F13" i="3"/>
  <c r="F14" i="3" s="1"/>
  <c r="G13" i="3"/>
  <c r="G14" i="3" s="1"/>
  <c r="H13" i="3"/>
  <c r="H14" i="3" s="1"/>
  <c r="B12" i="1"/>
  <c r="B11" i="1"/>
  <c r="B14" i="1"/>
  <c r="P9" i="7" l="1"/>
  <c r="G14" i="2"/>
  <c r="B15" i="2" s="1"/>
  <c r="C23" i="3"/>
  <c r="B24" i="3"/>
  <c r="B23" i="3"/>
  <c r="C24" i="3"/>
  <c r="B13" i="1"/>
  <c r="J13" i="4"/>
  <c r="J5" i="4"/>
  <c r="I13" i="4"/>
  <c r="I9" i="4"/>
  <c r="I5" i="4"/>
</calcChain>
</file>

<file path=xl/sharedStrings.xml><?xml version="1.0" encoding="utf-8"?>
<sst xmlns="http://schemas.openxmlformats.org/spreadsheetml/2006/main" count="56" uniqueCount="29">
  <si>
    <t>-</t>
  </si>
  <si>
    <t>IRR</t>
  </si>
  <si>
    <t>NPV</t>
  </si>
  <si>
    <t>NPV @9%</t>
  </si>
  <si>
    <t>After initial CI at the end of the first period, there are several steady incomes over the next periods, calculate the NPV using RRR @9%:</t>
  </si>
  <si>
    <t>NPV @10%</t>
  </si>
  <si>
    <t>IRR by interpolation</t>
  </si>
  <si>
    <t>CI</t>
  </si>
  <si>
    <t>CF</t>
  </si>
  <si>
    <t>IRR by excel</t>
  </si>
  <si>
    <t>A project with an initial investment of €1,500,000 and a lifetime of 7 years generates regular annual cash income of €300,000 after taxes (always at the end of the year). Calculate the internal rate of return of the project using the linear interpolation method.
Interpret the results and decide on the acceptance/rejection of the proposed project if the minimum required return on investment is 15%.</t>
  </si>
  <si>
    <t>Project 1</t>
  </si>
  <si>
    <t>Project 2</t>
  </si>
  <si>
    <t>Investment</t>
  </si>
  <si>
    <t>Average annual profit after tax</t>
  </si>
  <si>
    <t>Depreciation</t>
  </si>
  <si>
    <t>Based on the IRR and NPV method, compare the two projects, if we consider the required rate of return of 14% and linear depreciation. The lifetime of both projects is 6 years after implementation, during which time they will generate an annual profit after tax of the same amount at the end of the year:</t>
  </si>
  <si>
    <t>Year</t>
  </si>
  <si>
    <t>Investments</t>
  </si>
  <si>
    <t>Cash Inflows</t>
  </si>
  <si>
    <t>Reinvestment rate</t>
  </si>
  <si>
    <t>Financing rate</t>
  </si>
  <si>
    <t>Discounted outflows</t>
  </si>
  <si>
    <t>MIRR</t>
  </si>
  <si>
    <t>Assume a series of cash flows for a hypothetical fund as shown below (all values are in € millions):</t>
  </si>
  <si>
    <t>Cash Invested/Return</t>
  </si>
  <si>
    <t>Calculate the IRR:</t>
  </si>
  <si>
    <t>After initial CI at the end of the first period, there are several steady incomes over the next periods, calculate the NPV using RRR @9% quarterly &amp; monthly:</t>
  </si>
  <si>
    <t>FV inflows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</si>
</sst>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_-* #,##0.00\ _E_U_R_-;\-* #,##0.00\ _E_U_R_-;_-* &quot;-&quot;??\ _E_U_R_-;_-@_-"/>
    <numFmt numFmtId="165" formatCode="_-* #,##0\ _€_-;\-* #,##0\ _€_-;_-* &quot;-&quot;??\ _€_-;_-@_-"/>
    <numFmt numFmtId="166" formatCode="#,##0.00\ &quot;€&quot;"/>
  </numFmts>
  <fonts count="10" x14ac:knownFonts="1">
    <font>
      <sz val="11"/>
      <color theme="1"/>
      <name val="Calibri"/>
      <family val="2"/>
      <charset val="238"/>
      <scheme val="minor"/>
    </font>
    <font>
      <sz val="11"/>
      <color theme="1"/>
      <name val="Calibri"/>
      <family val="2"/>
      <charset val="238"/>
      <scheme val="minor"/>
    </font>
    <font>
      <sz val="10"/>
      <name val="Arial CE"/>
      <family val="2"/>
      <charset val="238"/>
    </font>
    <font>
      <sz val="11"/>
      <color theme="1"/>
      <name val="Century Schoolbook"/>
      <family val="1"/>
      <charset val="238"/>
    </font>
    <font>
      <b/>
      <sz val="11"/>
      <color theme="1"/>
      <name val="Century Schoolbook"/>
      <family val="1"/>
      <charset val="238"/>
    </font>
    <font>
      <b/>
      <sz val="11"/>
      <name val="Century Schoolbook"/>
      <family val="1"/>
      <charset val="238"/>
    </font>
    <font>
      <sz val="11"/>
      <name val="Century Schoolbook"/>
      <family val="1"/>
      <charset val="238"/>
    </font>
    <font>
      <b/>
      <sz val="11"/>
      <color rgb="FFFF0000"/>
      <name val="Century Schoolbook"/>
      <family val="1"/>
      <charset val="238"/>
    </font>
    <font>
      <sz val="11"/>
      <color rgb="FFFF0000"/>
      <name val="Century Schoolbook"/>
      <family val="1"/>
      <charset val="238"/>
    </font>
    <font>
      <sz val="11"/>
      <color theme="2" tint="-9.9978637043366805E-2"/>
      <name val="Century Schoolbook"/>
      <family val="1"/>
      <charset val="238"/>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44" fontId="1" fillId="0" borderId="0" applyFont="0" applyFill="0" applyBorder="0" applyAlignment="0" applyProtection="0"/>
  </cellStyleXfs>
  <cellXfs count="54">
    <xf numFmtId="0" fontId="0" fillId="0" borderId="0" xfId="0"/>
    <xf numFmtId="0" fontId="3" fillId="0" borderId="0" xfId="0" applyFont="1"/>
    <xf numFmtId="0" fontId="3" fillId="0" borderId="0" xfId="0" applyFont="1" applyAlignment="1">
      <alignment vertical="center"/>
    </xf>
    <xf numFmtId="0" fontId="4" fillId="2" borderId="1" xfId="0" applyFont="1" applyFill="1" applyBorder="1" applyAlignment="1">
      <alignment vertical="center"/>
    </xf>
    <xf numFmtId="0" fontId="0" fillId="0" borderId="0" xfId="0" applyAlignment="1">
      <alignment vertical="center"/>
    </xf>
    <xf numFmtId="0" fontId="4" fillId="2" borderId="2" xfId="0" applyFont="1" applyFill="1" applyBorder="1" applyAlignment="1">
      <alignment horizontal="left" vertical="center"/>
    </xf>
    <xf numFmtId="3"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3" fontId="3" fillId="0" borderId="2" xfId="0" applyNumberFormat="1" applyFont="1" applyBorder="1" applyAlignment="1">
      <alignment horizontal="right" vertical="center"/>
    </xf>
    <xf numFmtId="10" fontId="3" fillId="0" borderId="2" xfId="2" applyNumberFormat="1" applyFont="1" applyBorder="1" applyAlignment="1">
      <alignment horizontal="right" vertical="center"/>
    </xf>
    <xf numFmtId="165" fontId="6" fillId="0" borderId="2" xfId="1" applyNumberFormat="1" applyFont="1" applyBorder="1"/>
    <xf numFmtId="165" fontId="3" fillId="0" borderId="2" xfId="1" applyNumberFormat="1" applyFont="1" applyFill="1" applyBorder="1"/>
    <xf numFmtId="164" fontId="3" fillId="0" borderId="0" xfId="1" applyFont="1" applyFill="1" applyBorder="1" applyAlignment="1">
      <alignment horizontal="center"/>
    </xf>
    <xf numFmtId="164" fontId="3" fillId="0" borderId="0" xfId="1" applyFont="1" applyBorder="1" applyAlignment="1">
      <alignment horizontal="center"/>
    </xf>
    <xf numFmtId="0" fontId="5" fillId="2" borderId="2" xfId="3" applyFont="1" applyFill="1" applyBorder="1"/>
    <xf numFmtId="0" fontId="5" fillId="2" borderId="2" xfId="3" applyFont="1" applyFill="1" applyBorder="1" applyAlignment="1">
      <alignment horizontal="left"/>
    </xf>
    <xf numFmtId="0" fontId="4" fillId="2" borderId="2" xfId="3" applyFont="1" applyFill="1" applyBorder="1" applyAlignment="1">
      <alignment horizontal="left"/>
    </xf>
    <xf numFmtId="0" fontId="4" fillId="2" borderId="2" xfId="3" applyFont="1" applyFill="1" applyBorder="1" applyAlignment="1">
      <alignment horizontal="center"/>
    </xf>
    <xf numFmtId="0" fontId="4" fillId="2" borderId="3" xfId="3" applyFont="1" applyFill="1" applyBorder="1" applyAlignment="1">
      <alignment horizontal="center"/>
    </xf>
    <xf numFmtId="0" fontId="5" fillId="2" borderId="2" xfId="0" applyFont="1" applyFill="1" applyBorder="1" applyAlignment="1">
      <alignment vertical="center"/>
    </xf>
    <xf numFmtId="14" fontId="4" fillId="2" borderId="1" xfId="0" applyNumberFormat="1" applyFont="1" applyFill="1" applyBorder="1" applyAlignment="1">
      <alignment vertical="center"/>
    </xf>
    <xf numFmtId="0" fontId="4" fillId="2" borderId="2" xfId="0" applyFont="1" applyFill="1" applyBorder="1" applyAlignment="1">
      <alignment horizontal="center" vertical="center"/>
    </xf>
    <xf numFmtId="44" fontId="4" fillId="0" borderId="2" xfId="4" applyFont="1" applyBorder="1" applyAlignment="1">
      <alignment horizontal="center" vertical="center"/>
    </xf>
    <xf numFmtId="14" fontId="5" fillId="2" borderId="1" xfId="0" applyNumberFormat="1" applyFont="1" applyFill="1" applyBorder="1" applyAlignment="1">
      <alignment vertical="center"/>
    </xf>
    <xf numFmtId="10" fontId="3" fillId="0" borderId="0" xfId="0" applyNumberFormat="1" applyFont="1" applyAlignment="1">
      <alignment vertical="center"/>
    </xf>
    <xf numFmtId="8" fontId="3" fillId="0" borderId="0" xfId="0" applyNumberFormat="1" applyFont="1" applyAlignment="1">
      <alignment horizontal="center" vertical="center"/>
    </xf>
    <xf numFmtId="8" fontId="3" fillId="0" borderId="0" xfId="0" applyNumberFormat="1" applyFont="1" applyAlignment="1">
      <alignment horizontal="right" vertical="center"/>
    </xf>
    <xf numFmtId="166" fontId="4" fillId="0" borderId="2" xfId="1" applyNumberFormat="1" applyFont="1" applyFill="1" applyBorder="1" applyAlignment="1">
      <alignment horizontal="right" vertical="center"/>
    </xf>
    <xf numFmtId="10" fontId="3" fillId="0" borderId="0" xfId="0" applyNumberFormat="1" applyFont="1"/>
    <xf numFmtId="44" fontId="3" fillId="0" borderId="4" xfId="4" applyFont="1" applyFill="1" applyBorder="1" applyAlignment="1">
      <alignment horizontal="right"/>
    </xf>
    <xf numFmtId="44" fontId="3" fillId="0" borderId="5" xfId="4" applyFont="1" applyFill="1" applyBorder="1" applyAlignment="1">
      <alignment horizontal="right"/>
    </xf>
    <xf numFmtId="44" fontId="3" fillId="0" borderId="0" xfId="4" applyFont="1"/>
    <xf numFmtId="0" fontId="3" fillId="0" borderId="6" xfId="0" applyFont="1" applyBorder="1" applyAlignment="1">
      <alignment horizontal="center"/>
    </xf>
    <xf numFmtId="10" fontId="4" fillId="0" borderId="4" xfId="2" applyNumberFormat="1" applyFont="1" applyFill="1" applyBorder="1" applyAlignment="1">
      <alignment horizontal="right"/>
    </xf>
    <xf numFmtId="10" fontId="4" fillId="0" borderId="5" xfId="2" applyNumberFormat="1" applyFont="1" applyFill="1" applyBorder="1" applyAlignment="1">
      <alignment horizontal="right"/>
    </xf>
    <xf numFmtId="0" fontId="5" fillId="2" borderId="7" xfId="0" applyFont="1" applyFill="1" applyBorder="1" applyAlignment="1">
      <alignment vertical="center"/>
    </xf>
    <xf numFmtId="0" fontId="4" fillId="0" borderId="2" xfId="0" applyFont="1" applyBorder="1" applyAlignment="1">
      <alignment horizontal="center" vertical="center"/>
    </xf>
    <xf numFmtId="44" fontId="3" fillId="0" borderId="2" xfId="4" applyFont="1" applyBorder="1"/>
    <xf numFmtId="44" fontId="7" fillId="0" borderId="2" xfId="4" applyFont="1" applyBorder="1"/>
    <xf numFmtId="44" fontId="8" fillId="0" borderId="2" xfId="4" applyFont="1" applyBorder="1"/>
    <xf numFmtId="44" fontId="4" fillId="0" borderId="2" xfId="4" applyFont="1" applyBorder="1"/>
    <xf numFmtId="10" fontId="4" fillId="0" borderId="2" xfId="0" applyNumberFormat="1" applyFont="1" applyBorder="1" applyAlignment="1">
      <alignment vertical="center"/>
    </xf>
    <xf numFmtId="9" fontId="3" fillId="0" borderId="1" xfId="0" applyNumberFormat="1" applyFont="1" applyBorder="1" applyAlignment="1">
      <alignment vertical="center"/>
    </xf>
    <xf numFmtId="9" fontId="3" fillId="0" borderId="8" xfId="0" applyNumberFormat="1" applyFont="1" applyBorder="1" applyAlignment="1">
      <alignment vertical="center"/>
    </xf>
    <xf numFmtId="10" fontId="3" fillId="0" borderId="2" xfId="2" applyNumberFormat="1" applyFont="1" applyBorder="1"/>
    <xf numFmtId="0" fontId="5" fillId="2" borderId="0" xfId="0" applyFont="1" applyFill="1" applyAlignment="1">
      <alignment vertical="center"/>
    </xf>
    <xf numFmtId="8" fontId="4" fillId="0" borderId="2" xfId="4" applyNumberFormat="1" applyFont="1" applyBorder="1" applyAlignment="1">
      <alignment horizontal="center" vertical="center"/>
    </xf>
    <xf numFmtId="14" fontId="4" fillId="2" borderId="1" xfId="0" applyNumberFormat="1" applyFont="1" applyFill="1" applyBorder="1" applyAlignment="1">
      <alignment horizontal="center" vertical="center"/>
    </xf>
    <xf numFmtId="44" fontId="9" fillId="0" borderId="2" xfId="4" applyFont="1" applyBorder="1"/>
    <xf numFmtId="10" fontId="9" fillId="0" borderId="0" xfId="0" applyNumberFormat="1" applyFont="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cellXfs>
  <cellStyles count="5">
    <cellStyle name="Čiarka" xfId="1" builtinId="3"/>
    <cellStyle name="Mena" xfId="4" builtinId="4"/>
    <cellStyle name="Normálna" xfId="0" builtinId="0"/>
    <cellStyle name="Normálna 2" xfId="3" xr:uid="{00000000-0005-0000-0000-000001000000}"/>
    <cellStyle name="Percentá"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897255</xdr:colOff>
      <xdr:row>10</xdr:row>
      <xdr:rowOff>171450</xdr:rowOff>
    </xdr:from>
    <xdr:ext cx="3324226" cy="531877"/>
    <mc:AlternateContent xmlns:mc="http://schemas.openxmlformats.org/markup-compatibility/2006" xmlns:a14="http://schemas.microsoft.com/office/drawing/2010/main">
      <mc:Choice Requires="a14">
        <xdr:sp macro="" textlink="">
          <xdr:nvSpPr>
            <xdr:cNvPr id="3" name="BlokTextu 2">
              <a:extLst>
                <a:ext uri="{FF2B5EF4-FFF2-40B4-BE49-F238E27FC236}">
                  <a16:creationId xmlns:a16="http://schemas.microsoft.com/office/drawing/2014/main" id="{00000000-0008-0000-0300-000002000000}"/>
                </a:ext>
              </a:extLst>
            </xdr:cNvPr>
            <xdr:cNvSpPr txBox="1"/>
          </xdr:nvSpPr>
          <xdr:spPr>
            <a:xfrm>
              <a:off x="4983480" y="742950"/>
              <a:ext cx="3324226" cy="5318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sk-SK" sz="1400" b="1" i="1">
                        <a:latin typeface="Cambria Math"/>
                      </a:rPr>
                      <m:t>𝑰𝑹𝑹</m:t>
                    </m:r>
                    <m:r>
                      <a:rPr lang="sk-SK" sz="1400" b="1" i="1">
                        <a:latin typeface="Cambria Math"/>
                      </a:rPr>
                      <m:t>=</m:t>
                    </m:r>
                    <m:sSub>
                      <m:sSubPr>
                        <m:ctrlPr>
                          <a:rPr lang="sk-SK" sz="1400" b="1" i="1">
                            <a:latin typeface="Cambria Math" panose="02040503050406030204" pitchFamily="18" charset="0"/>
                          </a:rPr>
                        </m:ctrlPr>
                      </m:sSubPr>
                      <m:e>
                        <m:r>
                          <a:rPr lang="sk-SK" sz="1400" b="1" i="1">
                            <a:latin typeface="Cambria Math"/>
                          </a:rPr>
                          <m:t>𝒊</m:t>
                        </m:r>
                      </m:e>
                      <m:sub>
                        <m:r>
                          <a:rPr lang="sk-SK" sz="1400" b="1" i="1">
                            <a:latin typeface="Cambria Math"/>
                          </a:rPr>
                          <m:t>𝑳</m:t>
                        </m:r>
                      </m:sub>
                    </m:sSub>
                    <m:r>
                      <a:rPr lang="sk-SK" sz="1400" b="1" i="1">
                        <a:latin typeface="Cambria Math"/>
                      </a:rPr>
                      <m:t>+</m:t>
                    </m:r>
                    <m:f>
                      <m:fPr>
                        <m:ctrlPr>
                          <a:rPr lang="sk-SK" sz="1400" b="1" i="1">
                            <a:latin typeface="Cambria Math" panose="02040503050406030204" pitchFamily="18" charset="0"/>
                          </a:rPr>
                        </m:ctrlPr>
                      </m:fPr>
                      <m:num>
                        <m:sSub>
                          <m:sSubPr>
                            <m:ctrlPr>
                              <a:rPr lang="sk-SK" sz="1400" b="1" i="1">
                                <a:latin typeface="Cambria Math" panose="02040503050406030204" pitchFamily="18" charset="0"/>
                              </a:rPr>
                            </m:ctrlPr>
                          </m:sSubPr>
                          <m:e>
                            <m:r>
                              <a:rPr lang="sk-SK" sz="1400" b="1" i="1">
                                <a:latin typeface="Cambria Math"/>
                              </a:rPr>
                              <m:t>𝑵𝑷𝑽</m:t>
                            </m:r>
                          </m:e>
                          <m:sub>
                            <m:r>
                              <a:rPr lang="sk-SK" sz="1400" b="1" i="1">
                                <a:latin typeface="Cambria Math"/>
                              </a:rPr>
                              <m:t>𝑳</m:t>
                            </m:r>
                          </m:sub>
                        </m:sSub>
                      </m:num>
                      <m:den>
                        <m:sSub>
                          <m:sSubPr>
                            <m:ctrlPr>
                              <a:rPr lang="sk-SK" sz="1400" b="1" i="1">
                                <a:latin typeface="Cambria Math" panose="02040503050406030204" pitchFamily="18" charset="0"/>
                              </a:rPr>
                            </m:ctrlPr>
                          </m:sSubPr>
                          <m:e>
                            <m:r>
                              <a:rPr lang="sk-SK" sz="1400" b="1" i="1">
                                <a:latin typeface="Cambria Math"/>
                              </a:rPr>
                              <m:t>𝑵𝑷𝑽</m:t>
                            </m:r>
                          </m:e>
                          <m:sub>
                            <m:r>
                              <a:rPr lang="sk-SK" sz="1400" b="1" i="1">
                                <a:latin typeface="Cambria Math"/>
                              </a:rPr>
                              <m:t>𝑳</m:t>
                            </m:r>
                          </m:sub>
                        </m:sSub>
                        <m:r>
                          <a:rPr lang="sk-SK" sz="1400" b="1" i="1">
                            <a:latin typeface="Cambria Math"/>
                          </a:rPr>
                          <m:t>−</m:t>
                        </m:r>
                        <m:sSub>
                          <m:sSubPr>
                            <m:ctrlPr>
                              <a:rPr lang="sk-SK" sz="1400" b="1" i="1">
                                <a:latin typeface="Cambria Math" panose="02040503050406030204" pitchFamily="18" charset="0"/>
                              </a:rPr>
                            </m:ctrlPr>
                          </m:sSubPr>
                          <m:e>
                            <m:r>
                              <a:rPr lang="sk-SK" sz="1400" b="1" i="1">
                                <a:latin typeface="Cambria Math"/>
                              </a:rPr>
                              <m:t>𝑵𝑷𝑽</m:t>
                            </m:r>
                          </m:e>
                          <m:sub>
                            <m:r>
                              <a:rPr lang="sk-SK" sz="1400" b="1" i="1">
                                <a:latin typeface="Cambria Math"/>
                              </a:rPr>
                              <m:t>𝑼</m:t>
                            </m:r>
                          </m:sub>
                        </m:sSub>
                      </m:den>
                    </m:f>
                    <m:r>
                      <a:rPr lang="sk-SK" sz="1400" b="1" i="1">
                        <a:latin typeface="Cambria Math"/>
                      </a:rPr>
                      <m:t>∗(</m:t>
                    </m:r>
                    <m:sSub>
                      <m:sSubPr>
                        <m:ctrlPr>
                          <a:rPr lang="sk-SK" sz="1400" b="1" i="1">
                            <a:latin typeface="Cambria Math" panose="02040503050406030204" pitchFamily="18" charset="0"/>
                          </a:rPr>
                        </m:ctrlPr>
                      </m:sSubPr>
                      <m:e>
                        <m:r>
                          <a:rPr lang="sk-SK" sz="1400" b="1" i="1">
                            <a:latin typeface="Cambria Math"/>
                          </a:rPr>
                          <m:t>𝒊</m:t>
                        </m:r>
                      </m:e>
                      <m:sub>
                        <m:r>
                          <a:rPr lang="sk-SK" sz="1400" b="1" i="1">
                            <a:latin typeface="Cambria Math"/>
                          </a:rPr>
                          <m:t>𝑼</m:t>
                        </m:r>
                      </m:sub>
                    </m:sSub>
                    <m:r>
                      <a:rPr lang="sk-SK" sz="1400" b="1" i="1">
                        <a:latin typeface="Cambria Math"/>
                      </a:rPr>
                      <m:t>−</m:t>
                    </m:r>
                    <m:sSub>
                      <m:sSubPr>
                        <m:ctrlPr>
                          <a:rPr lang="sk-SK" sz="1400" b="1" i="1">
                            <a:latin typeface="Cambria Math" panose="02040503050406030204" pitchFamily="18" charset="0"/>
                          </a:rPr>
                        </m:ctrlPr>
                      </m:sSubPr>
                      <m:e>
                        <m:r>
                          <a:rPr lang="sk-SK" sz="1400" b="1" i="1">
                            <a:latin typeface="Cambria Math"/>
                          </a:rPr>
                          <m:t>𝒊</m:t>
                        </m:r>
                      </m:e>
                      <m:sub>
                        <m:r>
                          <a:rPr lang="sk-SK" sz="1400" b="1" i="1">
                            <a:latin typeface="Cambria Math"/>
                          </a:rPr>
                          <m:t>𝑳</m:t>
                        </m:r>
                      </m:sub>
                    </m:sSub>
                    <m:r>
                      <a:rPr lang="sk-SK" sz="1400" b="1" i="1">
                        <a:latin typeface="Cambria Math"/>
                      </a:rPr>
                      <m:t>)</m:t>
                    </m:r>
                  </m:oMath>
                </m:oMathPara>
              </a14:m>
              <a:endParaRPr lang="sk-SK" sz="1400" b="1"/>
            </a:p>
          </xdr:txBody>
        </xdr:sp>
      </mc:Choice>
      <mc:Fallback xmlns="">
        <xdr:sp macro="" textlink="">
          <xdr:nvSpPr>
            <xdr:cNvPr id="3" name="BlokTextu 2">
              <a:extLst>
                <a:ext uri="{FF2B5EF4-FFF2-40B4-BE49-F238E27FC236}">
                  <a16:creationId xmlns:a16="http://schemas.microsoft.com/office/drawing/2014/main" id="{00000000-0008-0000-0300-000002000000}"/>
                </a:ext>
              </a:extLst>
            </xdr:cNvPr>
            <xdr:cNvSpPr txBox="1"/>
          </xdr:nvSpPr>
          <xdr:spPr>
            <a:xfrm>
              <a:off x="4983480" y="742950"/>
              <a:ext cx="3324226" cy="5318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sk-SK" sz="1400" b="1" i="0">
                  <a:latin typeface="Cambria Math"/>
                </a:rPr>
                <a:t>𝑰𝑹𝑹=𝒊</a:t>
              </a:r>
              <a:r>
                <a:rPr lang="sk-SK" sz="1400" b="1" i="0">
                  <a:latin typeface="Cambria Math" panose="02040503050406030204" pitchFamily="18" charset="0"/>
                </a:rPr>
                <a:t>_</a:t>
              </a:r>
              <a:r>
                <a:rPr lang="sk-SK" sz="1400" b="1" i="0">
                  <a:latin typeface="Cambria Math"/>
                </a:rPr>
                <a:t>𝑳+</a:t>
              </a:r>
              <a:r>
                <a:rPr lang="sk-SK" sz="1400" b="1" i="0">
                  <a:latin typeface="Cambria Math" panose="02040503050406030204" pitchFamily="18" charset="0"/>
                </a:rPr>
                <a:t>〖</a:t>
              </a:r>
              <a:r>
                <a:rPr lang="sk-SK" sz="1400" b="1" i="0">
                  <a:latin typeface="Cambria Math"/>
                </a:rPr>
                <a:t>𝑵𝑷𝑽</a:t>
              </a:r>
              <a:r>
                <a:rPr lang="sk-SK" sz="1400" b="1" i="0">
                  <a:latin typeface="Cambria Math" panose="02040503050406030204" pitchFamily="18" charset="0"/>
                </a:rPr>
                <a:t>〗_</a:t>
              </a:r>
              <a:r>
                <a:rPr lang="sk-SK" sz="1400" b="1" i="0">
                  <a:latin typeface="Cambria Math"/>
                </a:rPr>
                <a:t>𝑳</a:t>
              </a:r>
              <a:r>
                <a:rPr lang="sk-SK" sz="1400" b="1" i="0">
                  <a:latin typeface="Cambria Math" panose="02040503050406030204" pitchFamily="18" charset="0"/>
                </a:rPr>
                <a:t>/(〖</a:t>
              </a:r>
              <a:r>
                <a:rPr lang="sk-SK" sz="1400" b="1" i="0">
                  <a:latin typeface="Cambria Math"/>
                </a:rPr>
                <a:t>𝑵𝑷𝑽</a:t>
              </a:r>
              <a:r>
                <a:rPr lang="sk-SK" sz="1400" b="1" i="0">
                  <a:latin typeface="Cambria Math" panose="02040503050406030204" pitchFamily="18" charset="0"/>
                </a:rPr>
                <a:t>〗_</a:t>
              </a:r>
              <a:r>
                <a:rPr lang="sk-SK" sz="1400" b="1" i="0">
                  <a:latin typeface="Cambria Math"/>
                </a:rPr>
                <a:t>𝑳−</a:t>
              </a:r>
              <a:r>
                <a:rPr lang="sk-SK" sz="1400" b="1" i="0">
                  <a:latin typeface="Cambria Math" panose="02040503050406030204" pitchFamily="18" charset="0"/>
                </a:rPr>
                <a:t>〖</a:t>
              </a:r>
              <a:r>
                <a:rPr lang="sk-SK" sz="1400" b="1" i="0">
                  <a:latin typeface="Cambria Math"/>
                </a:rPr>
                <a:t>𝑵𝑷𝑽</a:t>
              </a:r>
              <a:r>
                <a:rPr lang="sk-SK" sz="1400" b="1" i="0">
                  <a:latin typeface="Cambria Math" panose="02040503050406030204" pitchFamily="18" charset="0"/>
                </a:rPr>
                <a:t>〗_</a:t>
              </a:r>
              <a:r>
                <a:rPr lang="sk-SK" sz="1400" b="1" i="0">
                  <a:latin typeface="Cambria Math"/>
                </a:rPr>
                <a:t>𝑼</a:t>
              </a:r>
              <a:r>
                <a:rPr lang="sk-SK" sz="1400" b="1" i="0">
                  <a:latin typeface="Cambria Math" panose="02040503050406030204" pitchFamily="18" charset="0"/>
                </a:rPr>
                <a:t> )</a:t>
              </a:r>
              <a:r>
                <a:rPr lang="sk-SK" sz="1400" b="1" i="0">
                  <a:latin typeface="Cambria Math"/>
                </a:rPr>
                <a:t>∗(𝒊</a:t>
              </a:r>
              <a:r>
                <a:rPr lang="sk-SK" sz="1400" b="1" i="0">
                  <a:latin typeface="Cambria Math" panose="02040503050406030204" pitchFamily="18" charset="0"/>
                </a:rPr>
                <a:t>_</a:t>
              </a:r>
              <a:r>
                <a:rPr lang="sk-SK" sz="1400" b="1" i="0">
                  <a:latin typeface="Cambria Math"/>
                </a:rPr>
                <a:t>𝑼−𝒊</a:t>
              </a:r>
              <a:r>
                <a:rPr lang="sk-SK" sz="1400" b="1" i="0">
                  <a:latin typeface="Cambria Math" panose="02040503050406030204" pitchFamily="18" charset="0"/>
                </a:rPr>
                <a:t>_</a:t>
              </a:r>
              <a:r>
                <a:rPr lang="sk-SK" sz="1400" b="1" i="0">
                  <a:latin typeface="Cambria Math"/>
                </a:rPr>
                <a:t>𝑳)</a:t>
              </a:r>
              <a:endParaRPr lang="sk-SK" sz="1400" b="1"/>
            </a:p>
          </xdr:txBody>
        </xdr:sp>
      </mc:Fallback>
    </mc:AlternateContent>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workbookViewId="0">
      <selection activeCell="A8" sqref="A8:I14"/>
    </sheetView>
  </sheetViews>
  <sheetFormatPr defaultColWidth="0" defaultRowHeight="15" zeroHeight="1" x14ac:dyDescent="0.25"/>
  <cols>
    <col min="1" max="1" width="36.28515625" style="4" customWidth="1"/>
    <col min="2" max="2" width="14.7109375" style="4" customWidth="1"/>
    <col min="3" max="3" width="13.85546875" style="4" bestFit="1" customWidth="1"/>
    <col min="4" max="6" width="12.7109375" style="4" bestFit="1" customWidth="1"/>
    <col min="7" max="7" width="11.42578125" style="4" bestFit="1" customWidth="1"/>
    <col min="8" max="8" width="11.85546875" style="4" customWidth="1"/>
    <col min="9" max="9" width="16.28515625" style="4" customWidth="1"/>
    <col min="10" max="10" width="8.85546875" style="4" customWidth="1"/>
    <col min="11" max="13" width="11.42578125" style="4" hidden="1" customWidth="1"/>
    <col min="14" max="16" width="12.7109375" style="4" hidden="1" customWidth="1"/>
    <col min="17" max="18" width="11.42578125" style="4" hidden="1" customWidth="1"/>
    <col min="19" max="19" width="17.140625" style="4" hidden="1" customWidth="1"/>
    <col min="20" max="16384" width="8.85546875" style="4" hidden="1"/>
  </cols>
  <sheetData>
    <row r="1" spans="1:9" x14ac:dyDescent="0.25">
      <c r="A1" s="51" t="s">
        <v>10</v>
      </c>
      <c r="B1" s="52"/>
      <c r="C1" s="52"/>
      <c r="D1" s="52"/>
      <c r="E1" s="52"/>
      <c r="F1" s="52"/>
      <c r="G1" s="52"/>
      <c r="H1" s="52"/>
      <c r="I1" s="52"/>
    </row>
    <row r="2" spans="1:9" x14ac:dyDescent="0.25">
      <c r="A2" s="52"/>
      <c r="B2" s="52"/>
      <c r="C2" s="52"/>
      <c r="D2" s="52"/>
      <c r="E2" s="52"/>
      <c r="F2" s="52"/>
      <c r="G2" s="52"/>
      <c r="H2" s="52"/>
      <c r="I2" s="52"/>
    </row>
    <row r="3" spans="1:9" x14ac:dyDescent="0.25">
      <c r="A3" s="52"/>
      <c r="B3" s="52"/>
      <c r="C3" s="52"/>
      <c r="D3" s="52"/>
      <c r="E3" s="52"/>
      <c r="F3" s="52"/>
      <c r="G3" s="52"/>
      <c r="H3" s="52"/>
      <c r="I3" s="52"/>
    </row>
    <row r="4" spans="1:9" x14ac:dyDescent="0.25">
      <c r="A4" s="52"/>
      <c r="B4" s="52"/>
      <c r="C4" s="52"/>
      <c r="D4" s="52"/>
      <c r="E4" s="52"/>
      <c r="F4" s="52"/>
      <c r="G4" s="52"/>
      <c r="H4" s="52"/>
      <c r="I4" s="52"/>
    </row>
    <row r="5" spans="1:9" ht="5.25" customHeight="1" x14ac:dyDescent="0.25">
      <c r="A5" s="52"/>
      <c r="B5" s="52"/>
      <c r="C5" s="52"/>
      <c r="D5" s="52"/>
      <c r="E5" s="52"/>
      <c r="F5" s="52"/>
      <c r="G5" s="52"/>
      <c r="H5" s="52"/>
      <c r="I5" s="52"/>
    </row>
    <row r="6" spans="1:9" hidden="1" x14ac:dyDescent="0.25">
      <c r="A6" s="52"/>
      <c r="B6" s="52"/>
      <c r="C6" s="52"/>
      <c r="D6" s="52"/>
      <c r="E6" s="52"/>
      <c r="F6" s="52"/>
      <c r="G6" s="52"/>
      <c r="H6" s="52"/>
      <c r="I6" s="52"/>
    </row>
    <row r="7" spans="1:9" x14ac:dyDescent="0.25"/>
    <row r="8" spans="1:9" x14ac:dyDescent="0.25">
      <c r="A8" s="2"/>
      <c r="B8" s="3">
        <v>1</v>
      </c>
      <c r="C8" s="3">
        <v>2</v>
      </c>
      <c r="D8" s="3">
        <v>3</v>
      </c>
      <c r="E8" s="3">
        <v>4</v>
      </c>
      <c r="F8" s="3">
        <v>5</v>
      </c>
      <c r="G8" s="3">
        <v>6</v>
      </c>
      <c r="H8" s="3">
        <v>7</v>
      </c>
      <c r="I8" s="3">
        <v>8</v>
      </c>
    </row>
    <row r="9" spans="1:9" x14ac:dyDescent="0.25">
      <c r="A9" s="5" t="s">
        <v>7</v>
      </c>
      <c r="B9" s="9">
        <v>1500000</v>
      </c>
      <c r="C9" s="7" t="s">
        <v>0</v>
      </c>
      <c r="D9" s="7" t="s">
        <v>0</v>
      </c>
      <c r="E9" s="7" t="s">
        <v>0</v>
      </c>
      <c r="F9" s="7" t="s">
        <v>0</v>
      </c>
      <c r="G9" s="7" t="s">
        <v>0</v>
      </c>
      <c r="H9" s="7" t="s">
        <v>0</v>
      </c>
      <c r="I9" s="7" t="s">
        <v>0</v>
      </c>
    </row>
    <row r="10" spans="1:9" x14ac:dyDescent="0.25">
      <c r="A10" s="5" t="s">
        <v>8</v>
      </c>
      <c r="B10" s="9">
        <v>-1500000</v>
      </c>
      <c r="C10" s="6">
        <v>300000</v>
      </c>
      <c r="D10" s="6">
        <v>300000</v>
      </c>
      <c r="E10" s="6">
        <v>300000</v>
      </c>
      <c r="F10" s="6">
        <v>300000</v>
      </c>
      <c r="G10" s="6">
        <v>300000</v>
      </c>
      <c r="H10" s="6">
        <v>300000</v>
      </c>
      <c r="I10" s="6">
        <v>300000</v>
      </c>
    </row>
    <row r="11" spans="1:9" x14ac:dyDescent="0.25">
      <c r="A11" s="5" t="s">
        <v>3</v>
      </c>
      <c r="B11" s="27">
        <f>NPV(9%,B10:I10)</f>
        <v>9069.5876351145143</v>
      </c>
      <c r="C11" s="26"/>
      <c r="D11" s="8"/>
      <c r="E11" s="8"/>
      <c r="F11" s="8"/>
      <c r="G11" s="8"/>
      <c r="H11" s="8"/>
      <c r="I11" s="8"/>
    </row>
    <row r="12" spans="1:9" x14ac:dyDescent="0.25">
      <c r="A12" s="5" t="s">
        <v>5</v>
      </c>
      <c r="B12" s="27">
        <f>NPV(10%,B10:I10)</f>
        <v>-35885.776992837062</v>
      </c>
      <c r="C12" s="26"/>
      <c r="D12" s="8"/>
      <c r="E12" s="8"/>
      <c r="F12" s="8"/>
      <c r="G12" s="8"/>
      <c r="H12" s="8"/>
      <c r="I12" s="8"/>
    </row>
    <row r="13" spans="1:9" x14ac:dyDescent="0.25">
      <c r="A13" s="5" t="s">
        <v>6</v>
      </c>
      <c r="B13" s="10">
        <f>0.09+(B11/(B11-B12))*(0.1-0.09)</f>
        <v>9.2017465036747889E-2</v>
      </c>
      <c r="C13" s="8"/>
      <c r="D13" s="8"/>
      <c r="E13" s="8"/>
      <c r="F13" s="8"/>
      <c r="G13" s="8"/>
      <c r="H13" s="8"/>
      <c r="I13" s="8"/>
    </row>
    <row r="14" spans="1:9" x14ac:dyDescent="0.25">
      <c r="A14" s="5" t="s">
        <v>9</v>
      </c>
      <c r="B14" s="10">
        <f>IRR(B10:I10)</f>
        <v>9.1961366654694121E-2</v>
      </c>
    </row>
    <row r="15" spans="1:9" x14ac:dyDescent="0.25"/>
    <row r="16" spans="1:9" x14ac:dyDescent="0.25"/>
  </sheetData>
  <mergeCells count="1">
    <mergeCell ref="A1:I6"/>
  </mergeCells>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workbookViewId="0">
      <selection activeCell="C17" sqref="C17:H17"/>
    </sheetView>
  </sheetViews>
  <sheetFormatPr defaultColWidth="0" defaultRowHeight="14.25" zeroHeight="1" x14ac:dyDescent="0.2"/>
  <cols>
    <col min="1" max="1" width="41.7109375" style="1" bestFit="1" customWidth="1"/>
    <col min="2" max="2" width="15.42578125" style="1" bestFit="1" customWidth="1"/>
    <col min="3" max="8" width="14.7109375" style="1" bestFit="1" customWidth="1"/>
    <col min="9" max="9" width="8.85546875" style="1" customWidth="1"/>
    <col min="10" max="16384" width="8.85546875" style="1" hidden="1"/>
  </cols>
  <sheetData>
    <row r="1" spans="1:8" x14ac:dyDescent="0.2">
      <c r="A1" s="51" t="s">
        <v>16</v>
      </c>
      <c r="B1" s="51"/>
      <c r="C1" s="51"/>
      <c r="D1" s="51"/>
      <c r="E1" s="51"/>
      <c r="F1" s="51"/>
      <c r="G1" s="51"/>
      <c r="H1" s="51"/>
    </row>
    <row r="2" spans="1:8" x14ac:dyDescent="0.2">
      <c r="A2" s="51"/>
      <c r="B2" s="51"/>
      <c r="C2" s="51"/>
      <c r="D2" s="51"/>
      <c r="E2" s="51"/>
      <c r="F2" s="51"/>
      <c r="G2" s="51"/>
      <c r="H2" s="51"/>
    </row>
    <row r="3" spans="1:8" x14ac:dyDescent="0.2">
      <c r="A3" s="51"/>
      <c r="B3" s="51"/>
      <c r="C3" s="51"/>
      <c r="D3" s="51"/>
      <c r="E3" s="51"/>
      <c r="F3" s="51"/>
      <c r="G3" s="51"/>
      <c r="H3" s="51"/>
    </row>
    <row r="4" spans="1:8" x14ac:dyDescent="0.2">
      <c r="A4" s="51"/>
      <c r="B4" s="51"/>
      <c r="C4" s="51"/>
      <c r="D4" s="51"/>
      <c r="E4" s="51"/>
      <c r="F4" s="51"/>
      <c r="G4" s="51"/>
      <c r="H4" s="51"/>
    </row>
    <row r="5" spans="1:8" ht="6" customHeight="1" x14ac:dyDescent="0.2">
      <c r="A5" s="51"/>
      <c r="B5" s="51"/>
      <c r="C5" s="51"/>
      <c r="D5" s="51"/>
      <c r="E5" s="51"/>
      <c r="F5" s="51"/>
      <c r="G5" s="51"/>
      <c r="H5" s="51"/>
    </row>
    <row r="6" spans="1:8" ht="2.25" customHeight="1" x14ac:dyDescent="0.2">
      <c r="A6" s="51"/>
      <c r="B6" s="51"/>
      <c r="C6" s="51"/>
      <c r="D6" s="51"/>
      <c r="E6" s="51"/>
      <c r="F6" s="51"/>
      <c r="G6" s="51"/>
      <c r="H6" s="51"/>
    </row>
    <row r="7" spans="1:8" hidden="1" x14ac:dyDescent="0.2">
      <c r="A7" s="51"/>
      <c r="B7" s="51"/>
      <c r="C7" s="51"/>
      <c r="D7" s="51"/>
      <c r="E7" s="51"/>
      <c r="F7" s="51"/>
      <c r="G7" s="51"/>
      <c r="H7" s="51"/>
    </row>
    <row r="8" spans="1:8" x14ac:dyDescent="0.2"/>
    <row r="9" spans="1:8" x14ac:dyDescent="0.2"/>
    <row r="10" spans="1:8" ht="15" x14ac:dyDescent="0.25">
      <c r="A10" s="18" t="s">
        <v>11</v>
      </c>
      <c r="B10" s="8">
        <v>1</v>
      </c>
      <c r="C10" s="8">
        <v>2</v>
      </c>
      <c r="D10" s="8">
        <v>3</v>
      </c>
      <c r="E10" s="8">
        <v>4</v>
      </c>
      <c r="F10" s="8">
        <v>5</v>
      </c>
      <c r="G10" s="8">
        <v>6</v>
      </c>
      <c r="H10" s="8">
        <v>7</v>
      </c>
    </row>
    <row r="11" spans="1:8" ht="15" x14ac:dyDescent="0.25">
      <c r="A11" s="15" t="s">
        <v>13</v>
      </c>
      <c r="B11" s="11">
        <v>300000</v>
      </c>
      <c r="C11" s="11"/>
      <c r="D11" s="11"/>
      <c r="E11" s="11"/>
      <c r="F11" s="11"/>
      <c r="G11" s="11"/>
      <c r="H11" s="11"/>
    </row>
    <row r="12" spans="1:8" ht="15" x14ac:dyDescent="0.25">
      <c r="A12" s="16" t="s">
        <v>14</v>
      </c>
      <c r="B12" s="11"/>
      <c r="C12" s="11">
        <v>45000</v>
      </c>
      <c r="D12" s="11">
        <v>45000</v>
      </c>
      <c r="E12" s="11">
        <v>45000</v>
      </c>
      <c r="F12" s="11">
        <v>45000</v>
      </c>
      <c r="G12" s="11">
        <v>45000</v>
      </c>
      <c r="H12" s="11">
        <v>45000</v>
      </c>
    </row>
    <row r="13" spans="1:8" ht="15" x14ac:dyDescent="0.25">
      <c r="A13" s="16" t="s">
        <v>15</v>
      </c>
      <c r="B13" s="12"/>
      <c r="C13" s="12">
        <f t="shared" ref="C13:H13" si="0">$B$11/6</f>
        <v>50000</v>
      </c>
      <c r="D13" s="12">
        <f t="shared" si="0"/>
        <v>50000</v>
      </c>
      <c r="E13" s="12">
        <f t="shared" si="0"/>
        <v>50000</v>
      </c>
      <c r="F13" s="12">
        <f t="shared" si="0"/>
        <v>50000</v>
      </c>
      <c r="G13" s="12">
        <f t="shared" si="0"/>
        <v>50000</v>
      </c>
      <c r="H13" s="12">
        <f t="shared" si="0"/>
        <v>50000</v>
      </c>
    </row>
    <row r="14" spans="1:8" ht="15" x14ac:dyDescent="0.25">
      <c r="A14" s="17" t="s">
        <v>8</v>
      </c>
      <c r="B14" s="28">
        <v>-300000</v>
      </c>
      <c r="C14" s="28">
        <f t="shared" ref="C14:H14" si="1">C12+C13</f>
        <v>95000</v>
      </c>
      <c r="D14" s="28">
        <f t="shared" si="1"/>
        <v>95000</v>
      </c>
      <c r="E14" s="28">
        <f t="shared" si="1"/>
        <v>95000</v>
      </c>
      <c r="F14" s="28">
        <f t="shared" si="1"/>
        <v>95000</v>
      </c>
      <c r="G14" s="28">
        <f t="shared" si="1"/>
        <v>95000</v>
      </c>
      <c r="H14" s="28">
        <f t="shared" si="1"/>
        <v>95000</v>
      </c>
    </row>
    <row r="15" spans="1:8" x14ac:dyDescent="0.2"/>
    <row r="16" spans="1:8" ht="15" x14ac:dyDescent="0.25">
      <c r="A16" s="18" t="s">
        <v>12</v>
      </c>
    </row>
    <row r="17" spans="1:8" ht="15" x14ac:dyDescent="0.25">
      <c r="A17" s="15" t="s">
        <v>13</v>
      </c>
      <c r="B17" s="11">
        <v>420000</v>
      </c>
      <c r="C17" s="11"/>
      <c r="D17" s="11"/>
      <c r="E17" s="11"/>
      <c r="F17" s="11"/>
      <c r="G17" s="11"/>
      <c r="H17" s="11"/>
    </row>
    <row r="18" spans="1:8" ht="15" x14ac:dyDescent="0.25">
      <c r="A18" s="16" t="s">
        <v>14</v>
      </c>
      <c r="B18" s="11"/>
      <c r="C18" s="11">
        <v>60000</v>
      </c>
      <c r="D18" s="11">
        <v>60000</v>
      </c>
      <c r="E18" s="11">
        <v>60000</v>
      </c>
      <c r="F18" s="11">
        <v>60000</v>
      </c>
      <c r="G18" s="11">
        <v>60000</v>
      </c>
      <c r="H18" s="11">
        <v>60000</v>
      </c>
    </row>
    <row r="19" spans="1:8" ht="15" x14ac:dyDescent="0.25">
      <c r="A19" s="16" t="s">
        <v>15</v>
      </c>
      <c r="B19" s="12"/>
      <c r="C19" s="12">
        <f t="shared" ref="C19:H19" si="2">$B$17/6</f>
        <v>70000</v>
      </c>
      <c r="D19" s="12">
        <f t="shared" si="2"/>
        <v>70000</v>
      </c>
      <c r="E19" s="12">
        <f t="shared" si="2"/>
        <v>70000</v>
      </c>
      <c r="F19" s="12">
        <f t="shared" si="2"/>
        <v>70000</v>
      </c>
      <c r="G19" s="12">
        <f t="shared" si="2"/>
        <v>70000</v>
      </c>
      <c r="H19" s="12">
        <f t="shared" si="2"/>
        <v>70000</v>
      </c>
    </row>
    <row r="20" spans="1:8" ht="15" x14ac:dyDescent="0.25">
      <c r="A20" s="17" t="s">
        <v>8</v>
      </c>
      <c r="B20" s="28">
        <v>-420000</v>
      </c>
      <c r="C20" s="28">
        <f t="shared" ref="C20:H20" si="3">C19+C18</f>
        <v>130000</v>
      </c>
      <c r="D20" s="28">
        <f t="shared" si="3"/>
        <v>130000</v>
      </c>
      <c r="E20" s="28">
        <f t="shared" si="3"/>
        <v>130000</v>
      </c>
      <c r="F20" s="28">
        <f t="shared" si="3"/>
        <v>130000</v>
      </c>
      <c r="G20" s="28">
        <f t="shared" si="3"/>
        <v>130000</v>
      </c>
      <c r="H20" s="28">
        <f t="shared" si="3"/>
        <v>130000</v>
      </c>
    </row>
    <row r="21" spans="1:8" x14ac:dyDescent="0.2"/>
    <row r="22" spans="1:8" ht="15" thickBot="1" x14ac:dyDescent="0.25">
      <c r="A22" s="33"/>
      <c r="B22" s="13"/>
      <c r="C22" s="14"/>
    </row>
    <row r="23" spans="1:8" ht="15.75" thickBot="1" x14ac:dyDescent="0.3">
      <c r="A23" s="19" t="s">
        <v>1</v>
      </c>
      <c r="B23" s="34">
        <f>IRR(B14:H14)</f>
        <v>0.22118765352380376</v>
      </c>
      <c r="C23" s="35">
        <f>IRR(B20:H20)</f>
        <v>0.21175289997015367</v>
      </c>
      <c r="D23" s="29"/>
    </row>
    <row r="24" spans="1:8" ht="15.75" thickBot="1" x14ac:dyDescent="0.3">
      <c r="A24" s="19" t="s">
        <v>2</v>
      </c>
      <c r="B24" s="30">
        <f>NPV(14%,B14:H14)</f>
        <v>60897.731641700215</v>
      </c>
      <c r="C24" s="31">
        <f>NPV(14%,B20:H20)</f>
        <v>75023.488728531593</v>
      </c>
    </row>
    <row r="25" spans="1:8" x14ac:dyDescent="0.2"/>
  </sheetData>
  <mergeCells count="1">
    <mergeCell ref="A1:H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
  <sheetViews>
    <sheetView tabSelected="1" workbookViewId="0">
      <selection activeCell="B13" sqref="B13"/>
    </sheetView>
  </sheetViews>
  <sheetFormatPr defaultColWidth="0" defaultRowHeight="15" zeroHeight="1" x14ac:dyDescent="0.25"/>
  <cols>
    <col min="1" max="1" width="33.7109375" customWidth="1"/>
    <col min="2" max="2" width="11.5703125" bestFit="1" customWidth="1"/>
    <col min="3" max="4" width="9.28515625" bestFit="1" customWidth="1"/>
    <col min="5" max="6" width="7.140625" bestFit="1" customWidth="1"/>
    <col min="7" max="7" width="11.5703125" bestFit="1" customWidth="1"/>
    <col min="8" max="11" width="9.28515625" bestFit="1" customWidth="1"/>
    <col min="12" max="12" width="12.28515625" customWidth="1"/>
    <col min="13" max="16384" width="9.140625" hidden="1"/>
  </cols>
  <sheetData>
    <row r="1" spans="1:12" x14ac:dyDescent="0.25">
      <c r="A1" s="53" t="s">
        <v>24</v>
      </c>
      <c r="B1" s="53"/>
      <c r="C1" s="53"/>
      <c r="D1" s="53"/>
      <c r="E1" s="53"/>
      <c r="F1" s="53"/>
      <c r="G1" s="53"/>
      <c r="H1" s="53"/>
      <c r="I1" s="53"/>
      <c r="J1" s="53"/>
      <c r="K1" s="53"/>
      <c r="L1" s="2"/>
    </row>
    <row r="2" spans="1:12" x14ac:dyDescent="0.25">
      <c r="A2" s="53"/>
      <c r="B2" s="53"/>
      <c r="C2" s="53"/>
      <c r="D2" s="53"/>
      <c r="E2" s="53"/>
      <c r="F2" s="53"/>
      <c r="G2" s="53"/>
      <c r="H2" s="53"/>
      <c r="I2" s="53"/>
      <c r="J2" s="53"/>
      <c r="K2" s="53"/>
    </row>
    <row r="3" spans="1:12" x14ac:dyDescent="0.25"/>
    <row r="4" spans="1:12" x14ac:dyDescent="0.25"/>
    <row r="5" spans="1:12" x14ac:dyDescent="0.25">
      <c r="A5" s="20" t="s">
        <v>20</v>
      </c>
      <c r="B5" s="43">
        <v>0.04</v>
      </c>
      <c r="C5" s="2"/>
      <c r="D5" s="2"/>
      <c r="E5" s="2"/>
      <c r="F5" s="2"/>
      <c r="G5" s="50">
        <f>IRR(B8:K8)</f>
        <v>7.5037040754794226E-2</v>
      </c>
      <c r="H5" s="50">
        <f>MIRR(B8:K8,B6,B5)</f>
        <v>6.617547914345745E-2</v>
      </c>
      <c r="I5" s="2"/>
      <c r="J5" s="2"/>
      <c r="K5" s="2"/>
      <c r="L5" s="2"/>
    </row>
    <row r="6" spans="1:12" x14ac:dyDescent="0.25">
      <c r="A6" s="20" t="s">
        <v>21</v>
      </c>
      <c r="B6" s="44">
        <v>0.06</v>
      </c>
      <c r="C6" s="2"/>
      <c r="D6" s="2"/>
      <c r="E6" s="2"/>
      <c r="F6" s="2"/>
      <c r="G6" s="2"/>
      <c r="H6" s="2"/>
      <c r="I6" s="2"/>
      <c r="J6" s="2"/>
      <c r="K6" s="2"/>
      <c r="L6" s="2"/>
    </row>
    <row r="7" spans="1:12" x14ac:dyDescent="0.25">
      <c r="A7" s="36" t="s">
        <v>17</v>
      </c>
      <c r="B7" s="37">
        <v>1</v>
      </c>
      <c r="C7" s="37">
        <v>2</v>
      </c>
      <c r="D7" s="37">
        <v>3</v>
      </c>
      <c r="E7" s="37">
        <v>4</v>
      </c>
      <c r="F7" s="37">
        <v>5</v>
      </c>
      <c r="G7" s="37">
        <v>6</v>
      </c>
      <c r="H7" s="37">
        <v>7</v>
      </c>
      <c r="I7" s="37">
        <v>8</v>
      </c>
      <c r="J7" s="37">
        <v>9</v>
      </c>
      <c r="K7" s="37">
        <v>10</v>
      </c>
      <c r="L7" s="2"/>
    </row>
    <row r="8" spans="1:12" x14ac:dyDescent="0.25">
      <c r="A8" s="36" t="s">
        <v>18</v>
      </c>
      <c r="B8" s="38">
        <v>-50</v>
      </c>
      <c r="C8" s="38">
        <v>-40</v>
      </c>
      <c r="D8" s="38">
        <v>-35</v>
      </c>
      <c r="E8" s="38">
        <v>0</v>
      </c>
      <c r="F8" s="38">
        <v>0</v>
      </c>
      <c r="G8" s="49">
        <v>28</v>
      </c>
      <c r="H8" s="49">
        <v>37</v>
      </c>
      <c r="I8" s="49">
        <v>37</v>
      </c>
      <c r="J8" s="49">
        <v>56</v>
      </c>
      <c r="K8" s="49">
        <v>39</v>
      </c>
    </row>
    <row r="9" spans="1:12" x14ac:dyDescent="0.25">
      <c r="A9" s="36" t="s">
        <v>19</v>
      </c>
      <c r="B9" s="38">
        <v>0</v>
      </c>
      <c r="C9" s="38">
        <v>0</v>
      </c>
      <c r="D9" s="38">
        <v>0</v>
      </c>
      <c r="E9" s="38">
        <v>0</v>
      </c>
      <c r="F9" s="38">
        <v>0</v>
      </c>
      <c r="G9" s="38">
        <v>28</v>
      </c>
      <c r="H9" s="38">
        <v>37</v>
      </c>
      <c r="I9" s="38">
        <v>37</v>
      </c>
      <c r="J9" s="38">
        <v>56</v>
      </c>
      <c r="K9" s="38">
        <v>39</v>
      </c>
    </row>
    <row r="10" spans="1:12" x14ac:dyDescent="0.25"/>
    <row r="11" spans="1:12" x14ac:dyDescent="0.25">
      <c r="A11" s="36" t="s">
        <v>22</v>
      </c>
      <c r="B11" s="40">
        <f>B8/(1+$B$6)^B7</f>
        <v>-47.169811320754718</v>
      </c>
      <c r="C11" s="40">
        <f t="shared" ref="C11:D11" si="0">C8/(1+$B$6)^C7</f>
        <v>-35.599857600569592</v>
      </c>
      <c r="D11" s="40">
        <f t="shared" si="0"/>
        <v>-29.386674906130558</v>
      </c>
    </row>
    <row r="12" spans="1:12" x14ac:dyDescent="0.25">
      <c r="B12" s="39">
        <f>SUM(B11:D11)</f>
        <v>-112.15634382745486</v>
      </c>
      <c r="C12" s="32"/>
      <c r="D12" s="32"/>
    </row>
    <row r="13" spans="1:12" x14ac:dyDescent="0.25">
      <c r="A13" s="20" t="s">
        <v>28</v>
      </c>
      <c r="G13" s="38">
        <f>G9*(1+$B$5)^($K$7-G7)</f>
        <v>32.756039680000008</v>
      </c>
      <c r="H13" s="38">
        <f t="shared" ref="H13:K13" si="1">H9*(1+$B$5)^($K$7-H7)</f>
        <v>41.619968</v>
      </c>
      <c r="I13" s="38">
        <f t="shared" si="1"/>
        <v>40.019200000000005</v>
      </c>
      <c r="J13" s="38">
        <f t="shared" si="1"/>
        <v>58.24</v>
      </c>
      <c r="K13" s="38">
        <f t="shared" si="1"/>
        <v>39</v>
      </c>
    </row>
    <row r="14" spans="1:12" x14ac:dyDescent="0.25">
      <c r="G14" s="41">
        <f>SUM(G13:K13)</f>
        <v>211.63520768000004</v>
      </c>
      <c r="H14" s="32"/>
      <c r="I14" s="32"/>
      <c r="J14" s="32"/>
      <c r="K14" s="32"/>
    </row>
    <row r="15" spans="1:12" x14ac:dyDescent="0.25">
      <c r="A15" s="36" t="s">
        <v>23</v>
      </c>
      <c r="B15" s="42">
        <f>(G14/-B12)^(1/K7)-1</f>
        <v>6.555631567287401E-2</v>
      </c>
    </row>
    <row r="16" spans="1:12" x14ac:dyDescent="0.25"/>
  </sheetData>
  <mergeCells count="1">
    <mergeCell ref="A1:K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4D8DE-B512-4594-A030-BA32F4C9868F}">
  <dimension ref="A1:G10"/>
  <sheetViews>
    <sheetView workbookViewId="0">
      <selection activeCell="B9" sqref="B9"/>
    </sheetView>
  </sheetViews>
  <sheetFormatPr defaultColWidth="0" defaultRowHeight="15" zeroHeight="1" x14ac:dyDescent="0.25"/>
  <cols>
    <col min="1" max="1" width="26.42578125" customWidth="1"/>
    <col min="2" max="4" width="10.42578125" bestFit="1" customWidth="1"/>
    <col min="5" max="5" width="9.140625" customWidth="1"/>
    <col min="6" max="6" width="10.42578125" bestFit="1" customWidth="1"/>
    <col min="7" max="7" width="9.140625" customWidth="1"/>
    <col min="8" max="16384" width="9.140625" hidden="1"/>
  </cols>
  <sheetData>
    <row r="1" spans="1:6" x14ac:dyDescent="0.25">
      <c r="A1" s="51" t="s">
        <v>26</v>
      </c>
      <c r="B1" s="51"/>
      <c r="C1" s="51"/>
      <c r="D1" s="51"/>
      <c r="E1" s="51"/>
      <c r="F1" s="51"/>
    </row>
    <row r="2" spans="1:6" x14ac:dyDescent="0.25"/>
    <row r="3" spans="1:6" x14ac:dyDescent="0.25">
      <c r="A3" s="36" t="s">
        <v>17</v>
      </c>
      <c r="B3" s="37">
        <v>1</v>
      </c>
      <c r="C3" s="37">
        <v>2</v>
      </c>
      <c r="D3" s="37">
        <v>3</v>
      </c>
      <c r="E3" s="37">
        <v>4</v>
      </c>
      <c r="F3" s="37">
        <v>5</v>
      </c>
    </row>
    <row r="4" spans="1:6" x14ac:dyDescent="0.25">
      <c r="A4" s="36" t="s">
        <v>25</v>
      </c>
      <c r="B4" s="38">
        <v>-10</v>
      </c>
      <c r="C4" s="38">
        <v>150</v>
      </c>
      <c r="D4" s="38">
        <v>-145</v>
      </c>
      <c r="E4" s="38">
        <v>80</v>
      </c>
      <c r="F4" s="38">
        <v>-250</v>
      </c>
    </row>
    <row r="5" spans="1:6" x14ac:dyDescent="0.25">
      <c r="A5" s="36" t="s">
        <v>1</v>
      </c>
      <c r="B5" s="45">
        <f>IRR(B4:F4)</f>
        <v>0.50119509222667369</v>
      </c>
    </row>
    <row r="6" spans="1:6" x14ac:dyDescent="0.25"/>
    <row r="7" spans="1:6" x14ac:dyDescent="0.25"/>
    <row r="8" spans="1:6" x14ac:dyDescent="0.25">
      <c r="A8" s="46" t="s">
        <v>2</v>
      </c>
      <c r="B8" s="27">
        <f>NPV(1%,B4:F4)</f>
        <v>-164.58014848054211</v>
      </c>
    </row>
    <row r="9" spans="1:6" x14ac:dyDescent="0.25">
      <c r="B9" s="27">
        <f>SUM(B4:F4)</f>
        <v>-175</v>
      </c>
    </row>
    <row r="10" spans="1:6" x14ac:dyDescent="0.25"/>
  </sheetData>
  <mergeCells count="1">
    <mergeCell ref="A1:F1"/>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2837D-CD9C-4C8C-AB6B-2824B59F97D8}">
  <dimension ref="A1:I5"/>
  <sheetViews>
    <sheetView workbookViewId="0">
      <selection activeCell="B4" sqref="B4"/>
    </sheetView>
  </sheetViews>
  <sheetFormatPr defaultColWidth="0" defaultRowHeight="15" zeroHeight="1" x14ac:dyDescent="0.25"/>
  <cols>
    <col min="1" max="1" width="9.140625" customWidth="1"/>
    <col min="2" max="2" width="28.5703125" customWidth="1"/>
    <col min="3" max="3" width="12.140625" bestFit="1" customWidth="1"/>
    <col min="4" max="8" width="10.42578125" bestFit="1" customWidth="1"/>
    <col min="9" max="9" width="9.140625" customWidth="1"/>
    <col min="10" max="16384" width="9.140625" hidden="1"/>
  </cols>
  <sheetData>
    <row r="1" spans="2:8" x14ac:dyDescent="0.25"/>
    <row r="2" spans="2:8" x14ac:dyDescent="0.25">
      <c r="B2" s="36" t="s">
        <v>17</v>
      </c>
      <c r="C2" s="37">
        <v>1</v>
      </c>
      <c r="D2" s="37">
        <v>2</v>
      </c>
      <c r="E2" s="37">
        <v>3</v>
      </c>
      <c r="F2" s="37">
        <v>4</v>
      </c>
      <c r="G2" s="37">
        <v>5</v>
      </c>
      <c r="H2" s="37">
        <v>6</v>
      </c>
    </row>
    <row r="3" spans="2:8" x14ac:dyDescent="0.25">
      <c r="B3" s="36" t="s">
        <v>25</v>
      </c>
      <c r="C3" s="38">
        <v>1000</v>
      </c>
      <c r="D3" s="38">
        <v>-150</v>
      </c>
      <c r="E3" s="38">
        <v>-150</v>
      </c>
      <c r="F3" s="38">
        <v>-150</v>
      </c>
      <c r="G3" s="38">
        <v>-150</v>
      </c>
      <c r="H3" s="38">
        <v>-150</v>
      </c>
    </row>
    <row r="4" spans="2:8" x14ac:dyDescent="0.25">
      <c r="B4" s="36" t="s">
        <v>1</v>
      </c>
      <c r="C4" s="45">
        <f>IRR(C3:H3)</f>
        <v>-8.8820580834168772E-2</v>
      </c>
    </row>
    <row r="5" spans="2:8"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86DA5-DCD5-4314-B799-2D81BD09896A}">
  <dimension ref="A1:J14"/>
  <sheetViews>
    <sheetView workbookViewId="0">
      <selection sqref="A1:I2"/>
    </sheetView>
  </sheetViews>
  <sheetFormatPr defaultColWidth="0" defaultRowHeight="15" zeroHeight="1" x14ac:dyDescent="0.25"/>
  <cols>
    <col min="1" max="3" width="11.42578125" bestFit="1" customWidth="1"/>
    <col min="4" max="6" width="12.7109375" bestFit="1" customWidth="1"/>
    <col min="7" max="8" width="11.42578125" bestFit="1" customWidth="1"/>
    <col min="9" max="9" width="17.140625" customWidth="1"/>
    <col min="10" max="10" width="9.140625" customWidth="1"/>
    <col min="11" max="16384" width="9.140625" hidden="1"/>
  </cols>
  <sheetData>
    <row r="1" spans="1:10" x14ac:dyDescent="0.25">
      <c r="A1" s="51" t="s">
        <v>4</v>
      </c>
      <c r="B1" s="51"/>
      <c r="C1" s="51"/>
      <c r="D1" s="51"/>
      <c r="E1" s="51"/>
      <c r="F1" s="51"/>
      <c r="G1" s="51"/>
      <c r="H1" s="51"/>
      <c r="I1" s="51"/>
    </row>
    <row r="2" spans="1:10" x14ac:dyDescent="0.25">
      <c r="A2" s="51"/>
      <c r="B2" s="51"/>
      <c r="C2" s="51"/>
      <c r="D2" s="51"/>
      <c r="E2" s="51"/>
      <c r="F2" s="51"/>
      <c r="G2" s="51"/>
      <c r="H2" s="51"/>
      <c r="I2" s="51"/>
    </row>
    <row r="3" spans="1:10" x14ac:dyDescent="0.25"/>
    <row r="4" spans="1:10" x14ac:dyDescent="0.25">
      <c r="A4" s="3">
        <v>1</v>
      </c>
      <c r="B4" s="3">
        <v>2</v>
      </c>
      <c r="C4" s="3">
        <v>3</v>
      </c>
      <c r="D4" s="3">
        <v>4</v>
      </c>
      <c r="E4" s="3">
        <v>5</v>
      </c>
      <c r="F4" s="3">
        <v>6</v>
      </c>
      <c r="G4" s="3">
        <v>7</v>
      </c>
      <c r="H4" s="3">
        <v>8</v>
      </c>
      <c r="I4" s="22" t="s">
        <v>3</v>
      </c>
      <c r="J4" s="22" t="s">
        <v>1</v>
      </c>
    </row>
    <row r="5" spans="1:10" x14ac:dyDescent="0.25">
      <c r="A5" s="9">
        <v>-1500000</v>
      </c>
      <c r="B5" s="6">
        <v>300000</v>
      </c>
      <c r="C5" s="6">
        <v>300000</v>
      </c>
      <c r="D5" s="6">
        <v>300000</v>
      </c>
      <c r="E5" s="6">
        <v>300000</v>
      </c>
      <c r="F5" s="6">
        <v>300000</v>
      </c>
      <c r="G5" s="6">
        <v>300000</v>
      </c>
      <c r="H5" s="6">
        <v>300000</v>
      </c>
      <c r="I5" s="23">
        <f>NPV(9%,A5:H5)</f>
        <v>9069.5876351145143</v>
      </c>
      <c r="J5" s="25">
        <f>IRR(A5:H5)</f>
        <v>9.1961366654694121E-2</v>
      </c>
    </row>
    <row r="6" spans="1:10" x14ac:dyDescent="0.25">
      <c r="A6" s="4"/>
      <c r="B6" s="4"/>
      <c r="C6" s="4"/>
      <c r="D6" s="4"/>
      <c r="E6" s="4"/>
      <c r="F6" s="4"/>
      <c r="G6" s="4"/>
      <c r="H6" s="4"/>
    </row>
    <row r="7" spans="1:10" x14ac:dyDescent="0.25">
      <c r="A7" s="4"/>
      <c r="B7" s="4"/>
      <c r="C7" s="4"/>
      <c r="D7" s="4"/>
      <c r="E7" s="4"/>
      <c r="F7" s="4"/>
      <c r="G7" s="4"/>
      <c r="H7" s="4"/>
      <c r="I7" s="4"/>
    </row>
    <row r="8" spans="1:10" x14ac:dyDescent="0.25">
      <c r="A8" s="21">
        <v>42200</v>
      </c>
      <c r="B8" s="21">
        <v>42598</v>
      </c>
      <c r="C8" s="21">
        <v>42996</v>
      </c>
      <c r="D8" s="21">
        <v>43394</v>
      </c>
      <c r="E8" s="21">
        <v>43792</v>
      </c>
      <c r="F8" s="21">
        <v>44190</v>
      </c>
      <c r="G8" s="21">
        <v>44588</v>
      </c>
      <c r="H8" s="21">
        <v>44986</v>
      </c>
      <c r="I8" s="22" t="s">
        <v>3</v>
      </c>
      <c r="J8" s="22" t="s">
        <v>1</v>
      </c>
    </row>
    <row r="9" spans="1:10" x14ac:dyDescent="0.25">
      <c r="A9" s="9">
        <v>-1500000</v>
      </c>
      <c r="B9" s="6">
        <v>300000</v>
      </c>
      <c r="C9" s="6">
        <v>300000</v>
      </c>
      <c r="D9" s="6">
        <v>300000</v>
      </c>
      <c r="E9" s="6">
        <v>300000</v>
      </c>
      <c r="F9" s="6">
        <v>300000</v>
      </c>
      <c r="G9" s="6">
        <v>300000</v>
      </c>
      <c r="H9" s="6">
        <v>300000</v>
      </c>
      <c r="I9" s="23">
        <f>XNPV(9%,A9:H9,A8:H8)</f>
        <v>-32358.371309513779</v>
      </c>
      <c r="J9" s="25">
        <f>XIRR(A9:H9,A8:H8)</f>
        <v>8.4025087952613819E-2</v>
      </c>
    </row>
    <row r="10" spans="1:10" x14ac:dyDescent="0.25">
      <c r="A10" s="4"/>
      <c r="B10" s="4"/>
      <c r="C10" s="4"/>
      <c r="D10" s="4"/>
      <c r="E10" s="4"/>
      <c r="F10" s="4"/>
      <c r="G10" s="4"/>
      <c r="H10" s="4"/>
    </row>
    <row r="11" spans="1:10" x14ac:dyDescent="0.25">
      <c r="A11" s="4"/>
      <c r="B11" s="4"/>
      <c r="C11" s="4"/>
      <c r="D11" s="4"/>
      <c r="E11" s="4"/>
      <c r="F11" s="4"/>
      <c r="G11" s="4"/>
      <c r="H11" s="4"/>
      <c r="I11" s="4"/>
    </row>
    <row r="12" spans="1:10" x14ac:dyDescent="0.25">
      <c r="A12" s="24">
        <v>42200</v>
      </c>
      <c r="B12" s="21">
        <v>42566</v>
      </c>
      <c r="C12" s="21">
        <v>42931</v>
      </c>
      <c r="D12" s="21">
        <v>43296</v>
      </c>
      <c r="E12" s="21">
        <v>43661</v>
      </c>
      <c r="F12" s="21">
        <v>44027</v>
      </c>
      <c r="G12" s="21">
        <v>44392</v>
      </c>
      <c r="H12" s="21">
        <v>44757</v>
      </c>
      <c r="I12" s="22" t="s">
        <v>3</v>
      </c>
      <c r="J12" s="22" t="s">
        <v>1</v>
      </c>
    </row>
    <row r="13" spans="1:10" x14ac:dyDescent="0.25">
      <c r="A13" s="9">
        <v>-1500000</v>
      </c>
      <c r="B13" s="6">
        <v>300000</v>
      </c>
      <c r="C13" s="6">
        <v>300000</v>
      </c>
      <c r="D13" s="6">
        <v>300000</v>
      </c>
      <c r="E13" s="6">
        <v>300000</v>
      </c>
      <c r="F13" s="6">
        <v>300000</v>
      </c>
      <c r="G13" s="6">
        <v>300000</v>
      </c>
      <c r="H13" s="6">
        <v>300000</v>
      </c>
      <c r="I13" s="23">
        <f>XNPV(9%,A13:H13,A12:H12)</f>
        <v>9402.4321270036453</v>
      </c>
      <c r="J13" s="25">
        <f>XIRR(A13:H13,A12:H12)</f>
        <v>9.1863784193992604E-2</v>
      </c>
    </row>
    <row r="14" spans="1:10" x14ac:dyDescent="0.25"/>
  </sheetData>
  <mergeCells count="1">
    <mergeCell ref="A1:I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AF0CC-0F60-4FD1-B76C-9EE43E97A9B8}">
  <dimension ref="A1:Q14"/>
  <sheetViews>
    <sheetView workbookViewId="0">
      <selection activeCell="C9" sqref="C9"/>
    </sheetView>
  </sheetViews>
  <sheetFormatPr defaultColWidth="0" defaultRowHeight="15" customHeight="1" zeroHeight="1" x14ac:dyDescent="0.25"/>
  <cols>
    <col min="1" max="3" width="11.42578125" bestFit="1" customWidth="1"/>
    <col min="4" max="6" width="12.7109375" bestFit="1" customWidth="1"/>
    <col min="7" max="8" width="11.42578125" bestFit="1" customWidth="1"/>
    <col min="9" max="9" width="12" customWidth="1"/>
    <col min="10" max="12" width="11.42578125" bestFit="1" customWidth="1"/>
    <col min="13" max="14" width="9.140625" customWidth="1"/>
    <col min="15" max="15" width="16.5703125" bestFit="1" customWidth="1"/>
    <col min="16" max="17" width="9.140625" customWidth="1"/>
    <col min="18" max="16384" width="9.140625" hidden="1"/>
  </cols>
  <sheetData>
    <row r="1" spans="1:16" x14ac:dyDescent="0.25">
      <c r="A1" s="51" t="s">
        <v>27</v>
      </c>
      <c r="B1" s="51"/>
      <c r="C1" s="51"/>
      <c r="D1" s="51"/>
      <c r="E1" s="51"/>
      <c r="F1" s="51"/>
      <c r="G1" s="51"/>
      <c r="H1" s="51"/>
      <c r="I1" s="51"/>
    </row>
    <row r="2" spans="1:16" x14ac:dyDescent="0.25">
      <c r="A2" s="51"/>
      <c r="B2" s="51"/>
      <c r="C2" s="51"/>
      <c r="D2" s="51"/>
      <c r="E2" s="51"/>
      <c r="F2" s="51"/>
      <c r="G2" s="51"/>
      <c r="H2" s="51"/>
      <c r="I2" s="51"/>
    </row>
    <row r="3" spans="1:16" x14ac:dyDescent="0.25"/>
    <row r="4" spans="1:16" x14ac:dyDescent="0.25">
      <c r="A4" s="21">
        <v>44562</v>
      </c>
      <c r="B4" s="21">
        <v>44593</v>
      </c>
      <c r="C4" s="21">
        <v>44621</v>
      </c>
      <c r="D4" s="21">
        <v>44652</v>
      </c>
      <c r="E4" s="21">
        <v>44682</v>
      </c>
      <c r="F4" s="21">
        <v>44713</v>
      </c>
      <c r="G4" s="21">
        <v>44743</v>
      </c>
      <c r="H4" s="21">
        <v>44774</v>
      </c>
      <c r="I4" s="21">
        <v>44805</v>
      </c>
      <c r="J4" s="21">
        <v>44835</v>
      </c>
      <c r="K4" s="21">
        <v>44866</v>
      </c>
      <c r="L4" s="21">
        <v>44896</v>
      </c>
      <c r="O4" s="22" t="s">
        <v>3</v>
      </c>
      <c r="P4" s="22" t="s">
        <v>1</v>
      </c>
    </row>
    <row r="5" spans="1:16" x14ac:dyDescent="0.25">
      <c r="A5" s="9">
        <v>-1500000</v>
      </c>
      <c r="B5" s="6">
        <v>250000</v>
      </c>
      <c r="C5" s="6">
        <v>250000</v>
      </c>
      <c r="D5" s="6">
        <v>250000</v>
      </c>
      <c r="E5" s="6">
        <v>250000</v>
      </c>
      <c r="F5" s="6">
        <v>250000</v>
      </c>
      <c r="G5" s="6">
        <v>250000</v>
      </c>
      <c r="H5" s="6">
        <v>250000</v>
      </c>
      <c r="I5" s="6">
        <v>250000</v>
      </c>
      <c r="J5" s="6">
        <v>250000</v>
      </c>
      <c r="K5" s="6">
        <v>250000</v>
      </c>
      <c r="L5" s="6">
        <v>250000</v>
      </c>
      <c r="O5" s="47">
        <f>NPV(9%,A5:L5)</f>
        <v>184676.73200046443</v>
      </c>
      <c r="P5" s="25">
        <f>IRR(A5:L5)</f>
        <v>0.11761924933274281</v>
      </c>
    </row>
    <row r="6" spans="1:16" x14ac:dyDescent="0.25">
      <c r="A6" s="4"/>
      <c r="B6" s="4"/>
      <c r="C6" s="4"/>
      <c r="D6" s="4"/>
      <c r="E6" s="4"/>
      <c r="F6" s="4"/>
      <c r="G6" s="4"/>
      <c r="H6" s="4"/>
      <c r="O6" s="47">
        <f>XNPV(9%,A5:L5,A4:L4)</f>
        <v>1135240.9380081838</v>
      </c>
      <c r="P6" s="25">
        <f>XIRR(A5:L5,A4:L4)</f>
        <v>2.8284006357192992</v>
      </c>
    </row>
    <row r="7" spans="1:16" x14ac:dyDescent="0.25">
      <c r="A7" s="4"/>
      <c r="B7" s="4"/>
      <c r="C7" s="4"/>
      <c r="D7" s="4"/>
      <c r="E7" s="4"/>
      <c r="F7" s="4"/>
      <c r="G7" s="4"/>
      <c r="H7" s="4"/>
      <c r="I7" s="4"/>
    </row>
    <row r="8" spans="1:16" x14ac:dyDescent="0.25">
      <c r="A8" s="21">
        <v>44651</v>
      </c>
      <c r="B8" s="21">
        <v>44742</v>
      </c>
      <c r="C8" s="21">
        <v>44834</v>
      </c>
      <c r="D8" s="21">
        <v>44926</v>
      </c>
      <c r="O8" s="48" t="s">
        <v>2</v>
      </c>
      <c r="P8" s="22" t="s">
        <v>1</v>
      </c>
    </row>
    <row r="9" spans="1:16" x14ac:dyDescent="0.25">
      <c r="A9" s="9">
        <f>SUM(A5:C5)</f>
        <v>-1000000</v>
      </c>
      <c r="B9" s="9">
        <f>SUM(D5:F5)</f>
        <v>750000</v>
      </c>
      <c r="C9" s="9">
        <f>SUM(G5:I5)</f>
        <v>750000</v>
      </c>
      <c r="D9" s="9">
        <f>SUM(J5:L5)</f>
        <v>750000</v>
      </c>
      <c r="G9" s="25"/>
      <c r="O9" s="47">
        <f>NPV(9%,A9:D9)</f>
        <v>824285.32063406496</v>
      </c>
      <c r="P9" s="25">
        <f>IRR(A9:D9)</f>
        <v>0.54769614324989502</v>
      </c>
    </row>
    <row r="10" spans="1:16" x14ac:dyDescent="0.25">
      <c r="A10" s="4"/>
      <c r="B10" s="4"/>
      <c r="C10" s="4"/>
      <c r="D10" s="4"/>
      <c r="E10" s="4"/>
      <c r="F10" s="4"/>
      <c r="G10" s="4"/>
      <c r="H10" s="4"/>
      <c r="O10" s="47">
        <f>XNPV(9%,A9:D9,A8:D8)</f>
        <v>1155193.6597180229</v>
      </c>
      <c r="P10" s="25">
        <f>XIRR(A9:D9,A8:D8)</f>
        <v>4.7194231510162385</v>
      </c>
    </row>
    <row r="11" spans="1:16" hidden="1" x14ac:dyDescent="0.25">
      <c r="A11" s="4"/>
      <c r="B11" s="4"/>
      <c r="C11" s="4"/>
      <c r="D11" s="4"/>
      <c r="E11" s="4"/>
      <c r="F11" s="4"/>
      <c r="G11" s="4"/>
      <c r="H11" s="4"/>
      <c r="I11" s="4"/>
    </row>
    <row r="12" spans="1:16" hidden="1" x14ac:dyDescent="0.25">
      <c r="A12" s="4"/>
      <c r="B12" s="4"/>
      <c r="C12" s="4"/>
      <c r="D12" s="4"/>
      <c r="E12" s="4"/>
      <c r="F12" s="4"/>
      <c r="G12" s="4"/>
      <c r="H12" s="4"/>
      <c r="I12" s="4"/>
    </row>
    <row r="13" spans="1:16" hidden="1" x14ac:dyDescent="0.25">
      <c r="A13" s="4"/>
      <c r="B13" s="4"/>
      <c r="C13" s="4"/>
      <c r="D13" s="4"/>
      <c r="E13" s="4"/>
      <c r="F13" s="4"/>
      <c r="G13" s="4"/>
      <c r="H13" s="4"/>
      <c r="I13" s="4"/>
    </row>
    <row r="14" spans="1:16" hidden="1" x14ac:dyDescent="0.25">
      <c r="A14" s="4"/>
      <c r="B14" s="4"/>
      <c r="C14" s="4"/>
      <c r="D14" s="4"/>
      <c r="E14" s="4"/>
      <c r="F14" s="4"/>
      <c r="G14" s="4"/>
      <c r="H14" s="4"/>
      <c r="I14" s="4"/>
    </row>
  </sheetData>
  <mergeCells count="1">
    <mergeCell ref="A1: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Ex. 2</vt:lpstr>
      <vt:lpstr>Ex. 3</vt:lpstr>
      <vt:lpstr>Ex. 4</vt:lpstr>
      <vt:lpstr>Ex. IRRational</vt:lpstr>
      <vt:lpstr>Ex. IRReversible</vt:lpstr>
      <vt:lpstr>Ex. NPV &amp; IRR vs dates</vt:lpstr>
      <vt:lpstr>Ex. NPV &amp; IRR vs dates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IRR &amp; MIRR</dc:title>
  <dc:creator>Dr. Leos Safar, MSc., MBA</dc:creator>
  <cp:lastModifiedBy>Leoš Šafár</cp:lastModifiedBy>
  <dcterms:created xsi:type="dcterms:W3CDTF">2018-10-09T07:47:47Z</dcterms:created>
  <dcterms:modified xsi:type="dcterms:W3CDTF">2023-03-08T12:07:01Z</dcterms:modified>
</cp:coreProperties>
</file>